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Занятия\Веб-аналитика\Неделя 4\"/>
    </mc:Choice>
  </mc:AlternateContent>
  <bookViews>
    <workbookView xWindow="0" yWindow="0" windowWidth="19200" windowHeight="6930"/>
  </bookViews>
  <sheets>
    <sheet name="Конверсии и эффективность" sheetId="1" r:id="rId1"/>
    <sheet name="Кейс 4" sheetId="5" state="hidden" r:id="rId2"/>
    <sheet name="Кейс 3.1" sheetId="6" state="hidden" r:id="rId3"/>
    <sheet name="Кейс 5" sheetId="7" state="hidden" r:id="rId4"/>
  </sheets>
  <calcPr calcId="162913"/>
</workbook>
</file>

<file path=xl/calcChain.xml><?xml version="1.0" encoding="utf-8"?>
<calcChain xmlns="http://schemas.openxmlformats.org/spreadsheetml/2006/main">
  <c r="E22" i="7" l="1"/>
  <c r="D22" i="7"/>
  <c r="B22" i="7"/>
  <c r="C21" i="7"/>
  <c r="C20" i="7"/>
  <c r="C19" i="7"/>
  <c r="C18" i="7"/>
  <c r="C17" i="7"/>
  <c r="C16" i="7"/>
  <c r="C15" i="7"/>
  <c r="C14" i="7"/>
  <c r="B60" i="6"/>
  <c r="H54" i="6"/>
  <c r="F49" i="6"/>
  <c r="F55" i="6" s="1"/>
  <c r="F57" i="6" s="1"/>
  <c r="E49" i="6"/>
  <c r="E55" i="6" s="1"/>
  <c r="E57" i="6" s="1"/>
  <c r="D49" i="6"/>
  <c r="D55" i="6" s="1"/>
  <c r="D57" i="6" s="1"/>
  <c r="C49" i="6"/>
  <c r="C55" i="6" s="1"/>
  <c r="C57" i="6" s="1"/>
  <c r="B49" i="6"/>
  <c r="B55" i="6" s="1"/>
  <c r="F16" i="6"/>
  <c r="E16" i="6"/>
  <c r="D16" i="6"/>
  <c r="C16" i="6"/>
  <c r="B16" i="6"/>
  <c r="B13" i="6" s="1"/>
  <c r="B10" i="6" s="1"/>
  <c r="F13" i="6"/>
  <c r="F10" i="6" s="1"/>
  <c r="E13" i="6"/>
  <c r="E10" i="6" s="1"/>
  <c r="B26" i="6" s="1"/>
  <c r="D13" i="6"/>
  <c r="D10" i="6" s="1"/>
  <c r="C13" i="6"/>
  <c r="C10" i="6" s="1"/>
  <c r="B31" i="5"/>
  <c r="E28" i="5"/>
  <c r="F19" i="5"/>
  <c r="D54" i="1"/>
  <c r="C54" i="1"/>
  <c r="D36" i="1"/>
  <c r="D35" i="1"/>
  <c r="D31" i="1"/>
  <c r="D21" i="1"/>
  <c r="B57" i="6" l="1"/>
  <c r="H55" i="6"/>
  <c r="B61" i="6"/>
  <c r="B63" i="6" s="1"/>
  <c r="F20" i="5"/>
  <c r="F21" i="5" s="1"/>
  <c r="F22" i="5" s="1"/>
  <c r="B46" i="6"/>
  <c r="H49" i="6"/>
  <c r="C46" i="6"/>
  <c r="D46" i="6"/>
  <c r="E46" i="6"/>
  <c r="F46" i="6"/>
  <c r="C48" i="6" l="1"/>
  <c r="C44" i="6"/>
  <c r="C45" i="6" s="1"/>
  <c r="B48" i="6"/>
  <c r="H46" i="6"/>
  <c r="B44" i="6"/>
  <c r="D48" i="6"/>
  <c r="D44" i="6"/>
  <c r="D45" i="6" s="1"/>
  <c r="F48" i="6"/>
  <c r="F44" i="6"/>
  <c r="F45" i="6" s="1"/>
  <c r="E48" i="6"/>
  <c r="E44" i="6"/>
  <c r="E45" i="6" s="1"/>
  <c r="H44" i="6" l="1"/>
  <c r="B45" i="6"/>
</calcChain>
</file>

<file path=xl/sharedStrings.xml><?xml version="1.0" encoding="utf-8"?>
<sst xmlns="http://schemas.openxmlformats.org/spreadsheetml/2006/main" count="228" uniqueCount="169">
  <si>
    <t xml:space="preserve">Что такое 1% ? </t>
  </si>
  <si>
    <t>1/100 = 0,01; 1=100%</t>
  </si>
  <si>
    <t>Группа людей:</t>
  </si>
  <si>
    <t>человек</t>
  </si>
  <si>
    <t>Y</t>
  </si>
  <si>
    <t>Y = X / Z</t>
  </si>
  <si>
    <t>1000 = 150 / 0,15 (15%)</t>
  </si>
  <si>
    <t>Совершили какое-то действие:</t>
  </si>
  <si>
    <t>X</t>
  </si>
  <si>
    <t>X = Y * Z</t>
  </si>
  <si>
    <t>150 = 1000 * 0,15 (15%)</t>
  </si>
  <si>
    <t>Какой процент?</t>
  </si>
  <si>
    <t>Z</t>
  </si>
  <si>
    <t>Z = X / Y</t>
  </si>
  <si>
    <t>0,15 (15%) = 150 / 1000</t>
  </si>
  <si>
    <t xml:space="preserve"> Конверсия:</t>
  </si>
  <si>
    <t>CR</t>
  </si>
  <si>
    <t>C</t>
  </si>
  <si>
    <t>C1</t>
  </si>
  <si>
    <t>C2</t>
  </si>
  <si>
    <t>Показатель кликабельности:</t>
  </si>
  <si>
    <t>CTR</t>
  </si>
  <si>
    <t>Clead</t>
  </si>
  <si>
    <t>Cbuyer</t>
  </si>
  <si>
    <t>CR1</t>
  </si>
  <si>
    <t>Кол-во показов баннера:</t>
  </si>
  <si>
    <t>CTR:</t>
  </si>
  <si>
    <t>Кол-во кликов по баннеру:</t>
  </si>
  <si>
    <t>Оформили заказ:</t>
  </si>
  <si>
    <t>Выкупили заказ:</t>
  </si>
  <si>
    <t>CR:</t>
  </si>
  <si>
    <t>Оставили заявку на сайте:</t>
  </si>
  <si>
    <t>CR (из посетителя в заявку):</t>
  </si>
  <si>
    <t>Кол-во посетителей:</t>
  </si>
  <si>
    <t xml:space="preserve">Кликнули на баннер: </t>
  </si>
  <si>
    <t xml:space="preserve">Дошли до сайта: </t>
  </si>
  <si>
    <t>Drop-off rate:</t>
  </si>
  <si>
    <t>Оформили триал (бесплатную версию продукта):</t>
  </si>
  <si>
    <t>free trial</t>
  </si>
  <si>
    <t>Оформили подписку после триала:</t>
  </si>
  <si>
    <t>Retention rate:</t>
  </si>
  <si>
    <t>Churn rate:</t>
  </si>
  <si>
    <t>Успешных сделок:</t>
  </si>
  <si>
    <t>CR (в успешное закрытие сделки):</t>
  </si>
  <si>
    <t>Кол-во лидов:</t>
  </si>
  <si>
    <t>ОКРУГЛ()</t>
  </si>
  <si>
    <t>ROUND()</t>
  </si>
  <si>
    <t>Условия:</t>
  </si>
  <si>
    <t>Одна и та же аудитория в настройках рекламного кабинета</t>
  </si>
  <si>
    <t>Одинаковый баннер</t>
  </si>
  <si>
    <t>Разный текст</t>
  </si>
  <si>
    <t>Задача: определите, какой текст отработал лучше:</t>
  </si>
  <si>
    <t>Текст 1</t>
  </si>
  <si>
    <t>Текст 2</t>
  </si>
  <si>
    <t>Показы объявлений</t>
  </si>
  <si>
    <t>Количество кликов</t>
  </si>
  <si>
    <t>CPM</t>
  </si>
  <si>
    <t>CPC</t>
  </si>
  <si>
    <t>ДРР:</t>
  </si>
  <si>
    <t>ROMI</t>
  </si>
  <si>
    <t>Воронка:</t>
  </si>
  <si>
    <t>Трафик</t>
  </si>
  <si>
    <t>РСЯ</t>
  </si>
  <si>
    <t>Вы занимаетесь привлечением клиентов в b2b</t>
  </si>
  <si>
    <t>Дано:</t>
  </si>
  <si>
    <t>Средний чек (AoV)</t>
  </si>
  <si>
    <t>Маркетиновый бюджет (AC):</t>
  </si>
  <si>
    <t>Реклама</t>
  </si>
  <si>
    <t>Retention 1 года</t>
  </si>
  <si>
    <t>Сайт</t>
  </si>
  <si>
    <t>Retention 2 года</t>
  </si>
  <si>
    <t>Форма заявки</t>
  </si>
  <si>
    <t xml:space="preserve">Конверсия в заявку: </t>
  </si>
  <si>
    <t>Звонок менеджера</t>
  </si>
  <si>
    <t>Конверсия из заявки в продажу:</t>
  </si>
  <si>
    <t>Встреча с менеджером</t>
  </si>
  <si>
    <t xml:space="preserve">Маржинальность: </t>
  </si>
  <si>
    <t>Заключение договора на год</t>
  </si>
  <si>
    <t>Пролонгация договора</t>
  </si>
  <si>
    <t>Стоимость клика в Facebok:</t>
  </si>
  <si>
    <t>Задача:</t>
  </si>
  <si>
    <t xml:space="preserve">Посчитайте, сколько вы можете привлечь клиентов на такой бюджет и сколько вы заработаете с них за 3 года </t>
  </si>
  <si>
    <t>Таргет FB</t>
  </si>
  <si>
    <t>1 год</t>
  </si>
  <si>
    <t>2 год</t>
  </si>
  <si>
    <t>3 год</t>
  </si>
  <si>
    <t>Кол-во заявок</t>
  </si>
  <si>
    <t>CPA</t>
  </si>
  <si>
    <t>С2</t>
  </si>
  <si>
    <t>Кол-во платящих клиентов</t>
  </si>
  <si>
    <t>СAC</t>
  </si>
  <si>
    <t>AoV</t>
  </si>
  <si>
    <t>Кол-во покупок на клиента за 3 года (APC):</t>
  </si>
  <si>
    <t>AMPPU</t>
  </si>
  <si>
    <t>— Считаем с учетом маржинальности = AMPPU</t>
  </si>
  <si>
    <t>AC</t>
  </si>
  <si>
    <t>Revenue</t>
  </si>
  <si>
    <t>Посчитать, какая будет предельная стоимость клика в каждом из каналов, при условии, что ДРР должен быть максимум 20%</t>
  </si>
  <si>
    <t>Средний чек (AoV):</t>
  </si>
  <si>
    <t>— Продвигаем только один товар</t>
  </si>
  <si>
    <t>Конверсия на сайте:</t>
  </si>
  <si>
    <t>разная по каналам</t>
  </si>
  <si>
    <t>— Исторические данные + результаты тестов по каналам</t>
  </si>
  <si>
    <t>Конверсия заявка/оплата:</t>
  </si>
  <si>
    <t>— Пообещал отдел продаж:)</t>
  </si>
  <si>
    <t>— Установка руководства</t>
  </si>
  <si>
    <t>Контекст Яндекс</t>
  </si>
  <si>
    <t>Контекст Google</t>
  </si>
  <si>
    <t>КМС</t>
  </si>
  <si>
    <t>20 баллов</t>
  </si>
  <si>
    <t>Заявки</t>
  </si>
  <si>
    <t xml:space="preserve">Какой должна быть CPM в КМС, если конверсия в клик 0,5%? </t>
  </si>
  <si>
    <t>Конверсия</t>
  </si>
  <si>
    <t>Платящий</t>
  </si>
  <si>
    <t>5 баллов</t>
  </si>
  <si>
    <t>Распределить бюджет по каналам таким образом, чтобы общая выручка составили 5 млн. рублей, при ДРР ≈20%</t>
  </si>
  <si>
    <t>10 баллов</t>
  </si>
  <si>
    <t xml:space="preserve">Сколько посетителей нужно пригнать с каждого канала? </t>
  </si>
  <si>
    <t xml:space="preserve">Ваши действия после распределения бюджета? </t>
  </si>
  <si>
    <t>— Устанока руководства</t>
  </si>
  <si>
    <t>Revenue:</t>
  </si>
  <si>
    <t>— План по РК</t>
  </si>
  <si>
    <t>разный по каналам</t>
  </si>
  <si>
    <t>— Данные от маркетологов в каналах</t>
  </si>
  <si>
    <t>Среднее</t>
  </si>
  <si>
    <t>Кол-во оплат</t>
  </si>
  <si>
    <t>Итого:</t>
  </si>
  <si>
    <t>Вы маркетолог в недвижке</t>
  </si>
  <si>
    <t>В разных каналах вы продвигали бесплатное пособие «Как задорого благоустроить ваши хоромы»</t>
  </si>
  <si>
    <t>CJM пользователя был построен таким образом:</t>
  </si>
  <si>
    <t>Рекламное объявление</t>
  </si>
  <si>
    <t>Лендинг</t>
  </si>
  <si>
    <t>Оставление контактов</t>
  </si>
  <si>
    <t>Получение пособия на почту</t>
  </si>
  <si>
    <t>Данные по веб-аналитике</t>
  </si>
  <si>
    <t>Источник</t>
  </si>
  <si>
    <t>С1</t>
  </si>
  <si>
    <t>Скачиваний/регистраций</t>
  </si>
  <si>
    <t>Расход</t>
  </si>
  <si>
    <t>Контекстная реклама</t>
  </si>
  <si>
    <t>Прямой заход</t>
  </si>
  <si>
    <t>SMM</t>
  </si>
  <si>
    <t>Email-рассылка</t>
  </si>
  <si>
    <t>Органика</t>
  </si>
  <si>
    <t>Партнеры</t>
  </si>
  <si>
    <t>Таргет</t>
  </si>
  <si>
    <t>Другое</t>
  </si>
  <si>
    <t>После скачивания пользователи получали письма с информацией о ваших основных продуктах.</t>
  </si>
  <si>
    <t>Спустя 1 месяц дожима цепочек писем вы выгрузили данные по скачавшим пособие пользователям и увидели:</t>
  </si>
  <si>
    <t>Данные из CRM по User ID скачавших пособие</t>
  </si>
  <si>
    <t>Оставили заявку</t>
  </si>
  <si>
    <t>Встреча с МОП</t>
  </si>
  <si>
    <t>Покупка жилье, шт</t>
  </si>
  <si>
    <t>Покупка жилье, руб.</t>
  </si>
  <si>
    <t>Докупка Парковка, шт</t>
  </si>
  <si>
    <t>Докупка Парковка, руб.</t>
  </si>
  <si>
    <t>Докупка Ремонт, шт</t>
  </si>
  <si>
    <t>Докупка Ремонт, руб.</t>
  </si>
  <si>
    <t xml:space="preserve">Проанализировать эффективность продвижения пособия в покупку, чтобы определить плановые метрики для масштабирования РК </t>
  </si>
  <si>
    <t>САС:</t>
  </si>
  <si>
    <t>— сколько вы тратите на привлечение одного платящего клиента</t>
  </si>
  <si>
    <t>ARPPU:</t>
  </si>
  <si>
    <t>— сколько вы зарабатываете с одного платящего клиента</t>
  </si>
  <si>
    <t>ARPU:</t>
  </si>
  <si>
    <t>— сколько вы зарабатываете с одной регистрации</t>
  </si>
  <si>
    <t>CPA:</t>
  </si>
  <si>
    <t>— сколько вы потратили на привлечение одной регистрации</t>
  </si>
  <si>
    <t>C0:</t>
  </si>
  <si>
    <t>— сквозная конверсия из скачавших пособие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</si>
</sst>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"/>
    <numFmt numFmtId="165" formatCode="0.0%"/>
    <numFmt numFmtId="166" formatCode="[$р.-419]#,##0"/>
    <numFmt numFmtId="167" formatCode="[$р.-419]#,##0.00"/>
    <numFmt numFmtId="170" formatCode="#,##0.0"/>
  </numFmts>
  <fonts count="7" x14ac:knownFonts="1">
    <font>
      <sz val="10"/>
      <color rgb="FF000000"/>
      <name val="Arial"/>
      <scheme val="minor"/>
    </font>
    <font>
      <b/>
      <sz val="14"/>
      <color theme="1"/>
      <name val="Arial"/>
    </font>
    <font>
      <sz val="10"/>
      <color theme="1"/>
      <name val="Arial"/>
    </font>
    <font>
      <sz val="10"/>
      <color rgb="FF999999"/>
      <name val="Arial"/>
    </font>
    <font>
      <b/>
      <sz val="10"/>
      <color theme="1"/>
      <name val="Arial"/>
    </font>
    <font>
      <i/>
      <sz val="10"/>
      <color theme="1"/>
      <name val="Arial"/>
    </font>
    <font>
      <b/>
      <sz val="12"/>
      <color theme="1"/>
      <name val="Arial"/>
    </font>
  </fonts>
  <fills count="11">
    <fill>
      <patternFill patternType="none"/>
    </fill>
    <fill>
      <patternFill patternType="gray125"/>
    </fill>
    <fill>
      <patternFill patternType="solid">
        <fgColor rgb="FFF4CCCC"/>
        <bgColor rgb="FFF4CCCC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93C47D"/>
        <bgColor rgb="FF93C47D"/>
      </patternFill>
    </fill>
    <fill>
      <patternFill patternType="solid">
        <fgColor rgb="FFD9EAD3"/>
        <bgColor rgb="FFD9EAD3"/>
      </patternFill>
    </fill>
    <fill>
      <patternFill patternType="solid">
        <fgColor rgb="FFC9DAF8"/>
        <bgColor rgb="FFC9DAF8"/>
      </patternFill>
    </fill>
    <fill>
      <patternFill patternType="solid">
        <fgColor rgb="FFD9D2E9"/>
        <bgColor rgb="FFD9D2E9"/>
      </patternFill>
    </fill>
    <fill>
      <patternFill patternType="solid">
        <fgColor rgb="FF000000"/>
        <bgColor rgb="FF000000"/>
      </patternFill>
    </fill>
    <fill>
      <patternFill patternType="solid">
        <fgColor rgb="FFF3F3F3"/>
        <bgColor rgb="FFF3F3F3"/>
      </patternFill>
    </fill>
  </fills>
  <borders count="12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7">
    <xf numFmtId="0" fontId="0" fillId="0" borderId="0" xfId="0" applyFont="1" applyAlignment="1"/>
    <xf numFmtId="0" fontId="1" fillId="0" borderId="0" xfId="0" applyFont="1"/>
    <xf numFmtId="0" fontId="2" fillId="2" borderId="0" xfId="0" applyFont="1" applyFill="1"/>
    <xf numFmtId="10" fontId="2" fillId="2" borderId="0" xfId="0" applyNumberFormat="1" applyFont="1" applyFill="1"/>
    <xf numFmtId="0" fontId="2" fillId="0" borderId="1" xfId="0" applyFont="1" applyBorder="1"/>
    <xf numFmtId="0" fontId="2" fillId="0" borderId="0" xfId="0" applyFont="1" applyAlignment="1">
      <alignment horizontal="right"/>
    </xf>
    <xf numFmtId="0" fontId="2" fillId="0" borderId="0" xfId="0" applyFont="1"/>
    <xf numFmtId="0" fontId="2" fillId="3" borderId="0" xfId="0" applyFont="1" applyFill="1"/>
    <xf numFmtId="0" fontId="3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/>
    <xf numFmtId="9" fontId="2" fillId="0" borderId="0" xfId="0" applyNumberFormat="1" applyFont="1"/>
    <xf numFmtId="10" fontId="2" fillId="0" borderId="0" xfId="0" applyNumberFormat="1" applyFont="1"/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0" borderId="3" xfId="0" applyFont="1" applyBorder="1"/>
    <xf numFmtId="0" fontId="2" fillId="0" borderId="4" xfId="0" applyFont="1" applyBorder="1" applyAlignment="1">
      <alignment horizontal="right"/>
    </xf>
    <xf numFmtId="9" fontId="2" fillId="0" borderId="5" xfId="0" applyNumberFormat="1" applyFont="1" applyBorder="1"/>
    <xf numFmtId="0" fontId="2" fillId="0" borderId="6" xfId="0" applyFont="1" applyBorder="1" applyAlignment="1">
      <alignment horizontal="right"/>
    </xf>
    <xf numFmtId="0" fontId="2" fillId="2" borderId="7" xfId="0" applyFont="1" applyFill="1" applyBorder="1"/>
    <xf numFmtId="0" fontId="2" fillId="0" borderId="5" xfId="0" applyFont="1" applyBorder="1"/>
    <xf numFmtId="4" fontId="2" fillId="2" borderId="7" xfId="0" applyNumberFormat="1" applyFont="1" applyFill="1" applyBorder="1"/>
    <xf numFmtId="0" fontId="2" fillId="0" borderId="2" xfId="0" applyFont="1" applyBorder="1"/>
    <xf numFmtId="0" fontId="2" fillId="0" borderId="4" xfId="0" applyFont="1" applyBorder="1"/>
    <xf numFmtId="164" fontId="2" fillId="0" borderId="0" xfId="0" applyNumberFormat="1" applyFont="1"/>
    <xf numFmtId="4" fontId="2" fillId="0" borderId="0" xfId="0" applyNumberFormat="1" applyFont="1"/>
    <xf numFmtId="0" fontId="2" fillId="2" borderId="5" xfId="0" applyFont="1" applyFill="1" applyBorder="1"/>
    <xf numFmtId="0" fontId="2" fillId="0" borderId="6" xfId="0" applyFont="1" applyBorder="1"/>
    <xf numFmtId="0" fontId="2" fillId="0" borderId="8" xfId="0" applyFont="1" applyBorder="1" applyAlignment="1">
      <alignment horizontal="right"/>
    </xf>
    <xf numFmtId="164" fontId="2" fillId="2" borderId="7" xfId="0" applyNumberFormat="1" applyFont="1" applyFill="1" applyBorder="1"/>
    <xf numFmtId="1" fontId="2" fillId="0" borderId="0" xfId="0" applyNumberFormat="1" applyFont="1"/>
    <xf numFmtId="0" fontId="4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0" fontId="2" fillId="2" borderId="8" xfId="0" applyNumberFormat="1" applyFont="1" applyFill="1" applyBorder="1"/>
    <xf numFmtId="165" fontId="2" fillId="2" borderId="7" xfId="0" applyNumberFormat="1" applyFont="1" applyFill="1" applyBorder="1"/>
    <xf numFmtId="0" fontId="5" fillId="0" borderId="0" xfId="0" applyFont="1"/>
    <xf numFmtId="0" fontId="2" fillId="0" borderId="9" xfId="0" applyFont="1" applyBorder="1"/>
    <xf numFmtId="166" fontId="2" fillId="0" borderId="9" xfId="0" applyNumberFormat="1" applyFont="1" applyBorder="1"/>
    <xf numFmtId="0" fontId="1" fillId="0" borderId="0" xfId="0" applyFont="1" applyAlignment="1"/>
    <xf numFmtId="10" fontId="2" fillId="3" borderId="0" xfId="0" applyNumberFormat="1" applyFont="1" applyFill="1"/>
    <xf numFmtId="166" fontId="2" fillId="0" borderId="0" xfId="0" applyNumberFormat="1" applyFont="1"/>
    <xf numFmtId="0" fontId="4" fillId="0" borderId="1" xfId="0" applyFont="1" applyBorder="1" applyAlignment="1">
      <alignment vertical="center"/>
    </xf>
    <xf numFmtId="166" fontId="2" fillId="5" borderId="0" xfId="0" applyNumberFormat="1" applyFont="1" applyFill="1"/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wrapText="1"/>
    </xf>
    <xf numFmtId="0" fontId="2" fillId="0" borderId="6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7" xfId="0" applyFont="1" applyBorder="1"/>
    <xf numFmtId="0" fontId="4" fillId="7" borderId="0" xfId="0" applyFont="1" applyFill="1" applyAlignment="1">
      <alignment horizontal="center"/>
    </xf>
    <xf numFmtId="0" fontId="4" fillId="7" borderId="2" xfId="0" applyFont="1" applyFill="1" applyBorder="1" applyAlignment="1">
      <alignment horizontal="right"/>
    </xf>
    <xf numFmtId="166" fontId="2" fillId="0" borderId="3" xfId="0" applyNumberFormat="1" applyFont="1" applyBorder="1"/>
    <xf numFmtId="0" fontId="4" fillId="7" borderId="6" xfId="0" applyFont="1" applyFill="1" applyBorder="1" applyAlignment="1">
      <alignment horizontal="right"/>
    </xf>
    <xf numFmtId="170" fontId="2" fillId="4" borderId="7" xfId="0" applyNumberFormat="1" applyFont="1" applyFill="1" applyBorder="1"/>
    <xf numFmtId="10" fontId="2" fillId="3" borderId="3" xfId="0" applyNumberFormat="1" applyFont="1" applyFill="1" applyBorder="1"/>
    <xf numFmtId="0" fontId="4" fillId="7" borderId="4" xfId="0" applyFont="1" applyFill="1" applyBorder="1" applyAlignment="1">
      <alignment horizontal="right"/>
    </xf>
    <xf numFmtId="170" fontId="2" fillId="4" borderId="5" xfId="0" applyNumberFormat="1" applyFont="1" applyFill="1" applyBorder="1"/>
    <xf numFmtId="0" fontId="2" fillId="4" borderId="7" xfId="0" applyFont="1" applyFill="1" applyBorder="1"/>
    <xf numFmtId="9" fontId="2" fillId="0" borderId="3" xfId="0" applyNumberFormat="1" applyFont="1" applyBorder="1"/>
    <xf numFmtId="0" fontId="4" fillId="7" borderId="4" xfId="0" applyFont="1" applyFill="1" applyBorder="1" applyAlignment="1">
      <alignment horizontal="right" wrapText="1"/>
    </xf>
    <xf numFmtId="0" fontId="2" fillId="4" borderId="5" xfId="0" applyFont="1" applyFill="1" applyBorder="1"/>
    <xf numFmtId="0" fontId="4" fillId="7" borderId="0" xfId="0" applyFont="1" applyFill="1" applyAlignment="1">
      <alignment horizontal="right"/>
    </xf>
    <xf numFmtId="0" fontId="2" fillId="4" borderId="0" xfId="0" applyFont="1" applyFill="1"/>
    <xf numFmtId="10" fontId="2" fillId="4" borderId="0" xfId="0" applyNumberFormat="1" applyFont="1" applyFill="1"/>
    <xf numFmtId="0" fontId="2" fillId="7" borderId="0" xfId="0" applyFont="1" applyFill="1" applyAlignment="1">
      <alignment horizontal="right"/>
    </xf>
    <xf numFmtId="166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0" fontId="2" fillId="0" borderId="0" xfId="0" applyNumberFormat="1" applyFont="1" applyAlignment="1">
      <alignment horizontal="left"/>
    </xf>
    <xf numFmtId="9" fontId="2" fillId="0" borderId="0" xfId="0" applyNumberFormat="1" applyFont="1" applyAlignment="1">
      <alignment horizontal="left"/>
    </xf>
    <xf numFmtId="0" fontId="4" fillId="7" borderId="0" xfId="0" applyFont="1" applyFill="1"/>
    <xf numFmtId="167" fontId="2" fillId="2" borderId="0" xfId="0" applyNumberFormat="1" applyFont="1" applyFill="1"/>
    <xf numFmtId="0" fontId="4" fillId="8" borderId="0" xfId="0" applyFont="1" applyFill="1"/>
    <xf numFmtId="10" fontId="2" fillId="0" borderId="0" xfId="0" applyNumberFormat="1" applyFont="1" applyAlignment="1">
      <alignment horizontal="right"/>
    </xf>
    <xf numFmtId="0" fontId="6" fillId="0" borderId="0" xfId="0" applyFont="1"/>
    <xf numFmtId="167" fontId="2" fillId="0" borderId="0" xfId="0" applyNumberFormat="1" applyFont="1"/>
    <xf numFmtId="0" fontId="2" fillId="9" borderId="0" xfId="0" applyFont="1" applyFill="1"/>
    <xf numFmtId="10" fontId="2" fillId="6" borderId="0" xfId="0" applyNumberFormat="1" applyFont="1" applyFill="1" applyAlignment="1">
      <alignment horizontal="left"/>
    </xf>
    <xf numFmtId="0" fontId="4" fillId="0" borderId="0" xfId="0" applyFont="1" applyAlignment="1">
      <alignment horizontal="center"/>
    </xf>
    <xf numFmtId="3" fontId="2" fillId="0" borderId="0" xfId="0" applyNumberFormat="1" applyFont="1"/>
    <xf numFmtId="166" fontId="2" fillId="2" borderId="0" xfId="0" applyNumberFormat="1" applyFont="1" applyFill="1"/>
    <xf numFmtId="0" fontId="5" fillId="0" borderId="9" xfId="0" applyFont="1" applyBorder="1"/>
    <xf numFmtId="0" fontId="4" fillId="0" borderId="0" xfId="0" applyFont="1" applyAlignment="1">
      <alignment horizontal="right"/>
    </xf>
    <xf numFmtId="0" fontId="5" fillId="7" borderId="1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10" fontId="2" fillId="0" borderId="0" xfId="0" applyNumberFormat="1" applyFont="1" applyAlignment="1">
      <alignment vertical="center" wrapText="1"/>
    </xf>
    <xf numFmtId="0" fontId="2" fillId="10" borderId="0" xfId="0" applyFont="1" applyFill="1" applyAlignment="1">
      <alignment horizontal="right"/>
    </xf>
    <xf numFmtId="166" fontId="2" fillId="0" borderId="5" xfId="0" applyNumberFormat="1" applyFont="1" applyBorder="1" applyAlignment="1">
      <alignment horizontal="center"/>
    </xf>
    <xf numFmtId="0" fontId="2" fillId="0" borderId="10" xfId="0" applyFont="1" applyBorder="1"/>
    <xf numFmtId="166" fontId="2" fillId="0" borderId="11" xfId="0" applyNumberFormat="1" applyFont="1" applyBorder="1"/>
    <xf numFmtId="0" fontId="4" fillId="0" borderId="6" xfId="0" applyFont="1" applyBorder="1"/>
    <xf numFmtId="0" fontId="4" fillId="7" borderId="9" xfId="0" applyFont="1" applyFill="1" applyBorder="1" applyAlignment="1">
      <alignment horizontal="center" vertical="center" wrapText="1"/>
    </xf>
    <xf numFmtId="0" fontId="2" fillId="6" borderId="9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S1000"/>
  <sheetViews>
    <sheetView tabSelected="1" topLeftCell="A43" zoomScale="95" zoomScaleNormal="115" workbookViewId="0">
      <selection activeCell="B57" sqref="B57"/>
    </sheetView>
  </sheetViews>
  <sheetFormatPr defaultColWidth="12.6328125" defaultRowHeight="15" customHeight="1" outlineLevelCol="1" x14ac:dyDescent="0.25"/>
  <cols>
    <col min="1" max="1" width="14.08984375" customWidth="1"/>
    <col min="2" max="2" width="30.90625" customWidth="1"/>
    <col min="3" max="3" width="12.6328125" customWidth="1"/>
    <col min="4" max="4" width="8.6328125" customWidth="1"/>
    <col min="5" max="5" width="3.453125" customWidth="1"/>
    <col min="6" max="6" width="8.453125" customWidth="1"/>
    <col min="7" max="10" width="12.6328125" customWidth="1" outlineLevel="1"/>
    <col min="11" max="11" width="16.36328125" customWidth="1" outlineLevel="1"/>
    <col min="12" max="12" width="3.08984375" customWidth="1" outlineLevel="1"/>
    <col min="13" max="13" width="12.6328125" customWidth="1" outlineLevel="1"/>
  </cols>
  <sheetData>
    <row r="1" spans="1:19" ht="15.75" customHeight="1" x14ac:dyDescent="0.4">
      <c r="B1" s="1" t="s">
        <v>0</v>
      </c>
    </row>
    <row r="2" spans="1:19" ht="15.75" customHeight="1" x14ac:dyDescent="0.25">
      <c r="B2" s="2" t="s">
        <v>1</v>
      </c>
      <c r="C2" s="3"/>
      <c r="D2" s="3"/>
    </row>
    <row r="3" spans="1:19" ht="15.75" customHeigh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9" ht="15.75" customHeight="1" x14ac:dyDescent="0.25"/>
    <row r="5" spans="1:19" ht="15.75" customHeight="1" x14ac:dyDescent="0.25"/>
    <row r="6" spans="1:19" ht="15.75" customHeight="1" x14ac:dyDescent="0.25">
      <c r="B6" s="5" t="s">
        <v>2</v>
      </c>
      <c r="C6" s="6">
        <v>1000</v>
      </c>
      <c r="D6" s="6" t="s">
        <v>3</v>
      </c>
      <c r="E6" s="6" t="s">
        <v>4</v>
      </c>
      <c r="G6" s="6" t="s">
        <v>5</v>
      </c>
      <c r="H6" s="6" t="s">
        <v>6</v>
      </c>
      <c r="K6" s="5" t="s">
        <v>2</v>
      </c>
      <c r="L6" s="6" t="s">
        <v>4</v>
      </c>
      <c r="M6" s="7">
        <v>700</v>
      </c>
      <c r="N6" s="8"/>
    </row>
    <row r="7" spans="1:19" ht="15.75" customHeight="1" x14ac:dyDescent="0.25">
      <c r="B7" s="5" t="s">
        <v>7</v>
      </c>
      <c r="C7" s="6">
        <v>150</v>
      </c>
      <c r="D7" s="6" t="s">
        <v>3</v>
      </c>
      <c r="E7" s="6" t="s">
        <v>8</v>
      </c>
      <c r="G7" s="6" t="s">
        <v>9</v>
      </c>
      <c r="H7" s="6" t="s">
        <v>10</v>
      </c>
      <c r="K7" s="9" t="s">
        <v>7</v>
      </c>
      <c r="L7" s="10" t="s">
        <v>8</v>
      </c>
      <c r="M7" s="2"/>
    </row>
    <row r="8" spans="1:19" ht="15.75" customHeight="1" x14ac:dyDescent="0.25">
      <c r="B8" s="5" t="s">
        <v>11</v>
      </c>
      <c r="C8" s="3"/>
      <c r="E8" s="6" t="s">
        <v>12</v>
      </c>
      <c r="G8" s="6" t="s">
        <v>13</v>
      </c>
      <c r="H8" s="6" t="s">
        <v>14</v>
      </c>
      <c r="K8" s="5" t="s">
        <v>11</v>
      </c>
      <c r="L8" s="6" t="s">
        <v>12</v>
      </c>
      <c r="M8" s="11">
        <v>0.3</v>
      </c>
    </row>
    <row r="9" spans="1:19" ht="15.75" customHeight="1" x14ac:dyDescent="0.25">
      <c r="B9" s="5"/>
    </row>
    <row r="10" spans="1:19" ht="15.75" customHeight="1" x14ac:dyDescent="0.25">
      <c r="B10" s="5"/>
      <c r="C10" s="12"/>
      <c r="K10" s="5" t="s">
        <v>2</v>
      </c>
      <c r="L10" s="6" t="s">
        <v>4</v>
      </c>
      <c r="M10" s="2"/>
    </row>
    <row r="11" spans="1:19" ht="15.75" customHeight="1" x14ac:dyDescent="0.25">
      <c r="B11" s="5" t="s">
        <v>15</v>
      </c>
      <c r="C11" s="2" t="s">
        <v>16</v>
      </c>
      <c r="G11" s="6" t="s">
        <v>17</v>
      </c>
      <c r="H11" s="6" t="s">
        <v>18</v>
      </c>
      <c r="I11" s="6" t="s">
        <v>19</v>
      </c>
      <c r="K11" s="5" t="s">
        <v>7</v>
      </c>
      <c r="L11" s="6" t="s">
        <v>8</v>
      </c>
      <c r="M11" s="6">
        <v>100</v>
      </c>
    </row>
    <row r="12" spans="1:19" ht="15.75" customHeight="1" x14ac:dyDescent="0.25">
      <c r="B12" s="5" t="s">
        <v>20</v>
      </c>
      <c r="C12" s="2" t="s">
        <v>21</v>
      </c>
      <c r="G12" s="6" t="s">
        <v>22</v>
      </c>
      <c r="H12" s="6" t="s">
        <v>23</v>
      </c>
      <c r="I12" s="6" t="s">
        <v>24</v>
      </c>
      <c r="K12" s="5" t="s">
        <v>11</v>
      </c>
      <c r="L12" s="6" t="s">
        <v>12</v>
      </c>
      <c r="M12" s="11">
        <v>0.2</v>
      </c>
      <c r="R12" s="11"/>
      <c r="S12" s="11"/>
    </row>
    <row r="13" spans="1:19" ht="15.75" customHeight="1" x14ac:dyDescent="0.25">
      <c r="B13" s="5"/>
    </row>
    <row r="14" spans="1:19" ht="15.75" customHeight="1" x14ac:dyDescent="0.25">
      <c r="A14" s="4"/>
      <c r="B14" s="13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9" ht="15.75" customHeight="1" x14ac:dyDescent="0.25">
      <c r="B15" s="14" t="s">
        <v>25</v>
      </c>
      <c r="C15" s="15">
        <v>2200</v>
      </c>
    </row>
    <row r="16" spans="1:19" ht="15.75" customHeight="1" x14ac:dyDescent="0.25">
      <c r="B16" s="16" t="s">
        <v>26</v>
      </c>
      <c r="C16" s="17">
        <v>0.01</v>
      </c>
    </row>
    <row r="17" spans="2:7" ht="15.75" customHeight="1" x14ac:dyDescent="0.25">
      <c r="B17" s="18" t="s">
        <v>27</v>
      </c>
      <c r="C17" s="19"/>
    </row>
    <row r="18" spans="2:7" ht="15.75" customHeight="1" x14ac:dyDescent="0.25">
      <c r="B18" s="5"/>
    </row>
    <row r="19" spans="2:7" ht="15.75" customHeight="1" x14ac:dyDescent="0.25">
      <c r="B19" s="14" t="s">
        <v>28</v>
      </c>
      <c r="C19" s="15">
        <v>200</v>
      </c>
    </row>
    <row r="20" spans="2:7" ht="15.75" customHeight="1" x14ac:dyDescent="0.25">
      <c r="B20" s="16" t="s">
        <v>29</v>
      </c>
      <c r="C20" s="20">
        <v>150</v>
      </c>
    </row>
    <row r="21" spans="2:7" ht="15.75" customHeight="1" x14ac:dyDescent="0.25">
      <c r="B21" s="18" t="s">
        <v>30</v>
      </c>
      <c r="C21" s="21"/>
      <c r="D21" s="12">
        <f>C21</f>
        <v>0</v>
      </c>
    </row>
    <row r="22" spans="2:7" ht="15.75" customHeight="1" x14ac:dyDescent="0.25">
      <c r="B22" s="5"/>
    </row>
    <row r="23" spans="2:7" ht="15.75" customHeight="1" x14ac:dyDescent="0.25">
      <c r="B23" s="5"/>
    </row>
    <row r="24" spans="2:7" ht="15.75" customHeight="1" x14ac:dyDescent="0.25">
      <c r="B24" s="14" t="s">
        <v>31</v>
      </c>
      <c r="C24" s="15">
        <v>10</v>
      </c>
    </row>
    <row r="25" spans="2:7" ht="15.75" customHeight="1" x14ac:dyDescent="0.25">
      <c r="B25" s="16" t="s">
        <v>32</v>
      </c>
      <c r="C25" s="17">
        <v>0.02</v>
      </c>
    </row>
    <row r="26" spans="2:7" ht="15.75" customHeight="1" x14ac:dyDescent="0.25">
      <c r="B26" s="18" t="s">
        <v>33</v>
      </c>
      <c r="C26" s="19"/>
    </row>
    <row r="27" spans="2:7" ht="15.75" customHeight="1" x14ac:dyDescent="0.25"/>
    <row r="28" spans="2:7" ht="15.75" customHeight="1" x14ac:dyDescent="0.25"/>
    <row r="29" spans="2:7" ht="15.75" customHeight="1" x14ac:dyDescent="0.25">
      <c r="B29" s="14" t="s">
        <v>34</v>
      </c>
      <c r="C29" s="15">
        <v>1000</v>
      </c>
    </row>
    <row r="30" spans="2:7" ht="15.75" customHeight="1" x14ac:dyDescent="0.25">
      <c r="B30" s="16" t="s">
        <v>35</v>
      </c>
      <c r="C30" s="20">
        <v>900</v>
      </c>
      <c r="G30" s="12"/>
    </row>
    <row r="31" spans="2:7" ht="15.75" customHeight="1" x14ac:dyDescent="0.25">
      <c r="B31" s="18" t="s">
        <v>36</v>
      </c>
      <c r="C31" s="19"/>
      <c r="D31" s="12">
        <f>C31</f>
        <v>0</v>
      </c>
    </row>
    <row r="32" spans="2:7" ht="15.75" customHeight="1" x14ac:dyDescent="0.25">
      <c r="B32" s="5"/>
    </row>
    <row r="33" spans="1:14" ht="15.75" customHeight="1" x14ac:dyDescent="0.25">
      <c r="A33" s="22"/>
      <c r="B33" s="13" t="s">
        <v>37</v>
      </c>
      <c r="C33" s="15">
        <v>2000</v>
      </c>
      <c r="D33" s="6" t="s">
        <v>38</v>
      </c>
    </row>
    <row r="34" spans="1:14" ht="15.75" customHeight="1" x14ac:dyDescent="0.25">
      <c r="A34" s="23"/>
      <c r="B34" s="5" t="s">
        <v>39</v>
      </c>
      <c r="C34" s="20">
        <v>1500</v>
      </c>
      <c r="G34" s="24"/>
      <c r="H34" s="25"/>
      <c r="I34" s="25"/>
    </row>
    <row r="35" spans="1:14" ht="15.75" customHeight="1" x14ac:dyDescent="0.25">
      <c r="A35" s="23"/>
      <c r="B35" s="5" t="s">
        <v>40</v>
      </c>
      <c r="C35" s="26"/>
      <c r="D35" s="12">
        <f t="shared" ref="D35:D36" si="0">C35</f>
        <v>0</v>
      </c>
      <c r="H35" s="25"/>
      <c r="I35" s="25"/>
    </row>
    <row r="36" spans="1:14" ht="15.75" customHeight="1" x14ac:dyDescent="0.25">
      <c r="A36" s="27"/>
      <c r="B36" s="28" t="s">
        <v>41</v>
      </c>
      <c r="C36" s="19"/>
      <c r="D36" s="12">
        <f t="shared" si="0"/>
        <v>0</v>
      </c>
    </row>
    <row r="37" spans="1:14" ht="15.75" customHeight="1" x14ac:dyDescent="0.25"/>
    <row r="38" spans="1:14" ht="15.75" customHeight="1" x14ac:dyDescent="0.25">
      <c r="B38" s="14" t="s">
        <v>42</v>
      </c>
      <c r="C38" s="15">
        <v>100</v>
      </c>
    </row>
    <row r="39" spans="1:14" ht="15.75" customHeight="1" x14ac:dyDescent="0.25">
      <c r="B39" s="16" t="s">
        <v>43</v>
      </c>
      <c r="C39" s="17">
        <v>0.32</v>
      </c>
    </row>
    <row r="40" spans="1:14" ht="15.75" customHeight="1" x14ac:dyDescent="0.25">
      <c r="B40" s="18" t="s">
        <v>44</v>
      </c>
      <c r="C40" s="29"/>
      <c r="G40" s="25" t="s">
        <v>45</v>
      </c>
      <c r="H40" s="25"/>
      <c r="I40" s="24"/>
    </row>
    <row r="41" spans="1:14" ht="15.75" customHeight="1" x14ac:dyDescent="0.25">
      <c r="B41" s="5"/>
      <c r="C41" s="11"/>
      <c r="F41" s="11"/>
      <c r="G41" s="25" t="s">
        <v>46</v>
      </c>
      <c r="H41" s="25"/>
    </row>
    <row r="42" spans="1:14" ht="15.75" customHeight="1" x14ac:dyDescent="0.25">
      <c r="C42" s="24"/>
    </row>
    <row r="43" spans="1:14" ht="1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</row>
    <row r="44" spans="1:14" ht="15.75" customHeight="1" x14ac:dyDescent="0.25">
      <c r="G44" s="30"/>
    </row>
    <row r="45" spans="1:14" ht="15.75" customHeight="1" x14ac:dyDescent="0.3">
      <c r="B45" s="31" t="s">
        <v>47</v>
      </c>
    </row>
    <row r="46" spans="1:14" ht="15.75" customHeight="1" x14ac:dyDescent="0.25">
      <c r="B46" s="6" t="s">
        <v>48</v>
      </c>
    </row>
    <row r="47" spans="1:14" ht="15.75" customHeight="1" x14ac:dyDescent="0.25">
      <c r="B47" s="6" t="s">
        <v>49</v>
      </c>
    </row>
    <row r="48" spans="1:14" ht="15.75" customHeight="1" x14ac:dyDescent="0.25">
      <c r="B48" s="6" t="s">
        <v>50</v>
      </c>
    </row>
    <row r="49" spans="2:4" ht="15.75" customHeight="1" x14ac:dyDescent="0.25"/>
    <row r="50" spans="2:4" ht="15.75" customHeight="1" x14ac:dyDescent="0.25">
      <c r="B50" s="6" t="s">
        <v>51</v>
      </c>
    </row>
    <row r="51" spans="2:4" ht="15.75" customHeight="1" x14ac:dyDescent="0.25">
      <c r="C51" s="32"/>
      <c r="D51" s="32"/>
    </row>
    <row r="52" spans="2:4" ht="15.75" customHeight="1" x14ac:dyDescent="0.25">
      <c r="B52" s="22"/>
      <c r="C52" s="33" t="s">
        <v>52</v>
      </c>
      <c r="D52" s="34" t="s">
        <v>53</v>
      </c>
    </row>
    <row r="53" spans="2:4" ht="15.75" customHeight="1" x14ac:dyDescent="0.25">
      <c r="B53" s="16" t="s">
        <v>54</v>
      </c>
      <c r="C53" s="6">
        <v>28900</v>
      </c>
      <c r="D53" s="20">
        <v>10000</v>
      </c>
    </row>
    <row r="54" spans="2:4" ht="15.75" customHeight="1" x14ac:dyDescent="0.25">
      <c r="B54" s="16" t="s">
        <v>55</v>
      </c>
      <c r="C54" s="2">
        <f t="shared" ref="C54:D54" si="1">ROUND(C53*C55,0)</f>
        <v>347</v>
      </c>
      <c r="D54" s="26">
        <f t="shared" si="1"/>
        <v>212</v>
      </c>
    </row>
    <row r="55" spans="2:4" ht="15.75" customHeight="1" x14ac:dyDescent="0.25">
      <c r="B55" s="18" t="s">
        <v>21</v>
      </c>
      <c r="C55" s="35">
        <v>1.2E-2</v>
      </c>
      <c r="D55" s="36">
        <v>2.12E-2</v>
      </c>
    </row>
    <row r="56" spans="2:4" ht="15.75" customHeight="1" x14ac:dyDescent="0.25"/>
    <row r="57" spans="2:4" ht="15.75" customHeight="1" x14ac:dyDescent="0.25"/>
    <row r="58" spans="2:4" ht="15.75" customHeight="1" x14ac:dyDescent="0.25"/>
    <row r="59" spans="2:4" ht="15.75" customHeight="1" x14ac:dyDescent="0.25"/>
    <row r="60" spans="2:4" ht="15.75" customHeight="1" x14ac:dyDescent="0.25"/>
    <row r="61" spans="2:4" ht="15.75" customHeight="1" x14ac:dyDescent="0.25"/>
    <row r="62" spans="2:4" ht="15.75" customHeight="1" x14ac:dyDescent="0.25"/>
    <row r="63" spans="2:4" ht="15.75" customHeight="1" x14ac:dyDescent="0.25"/>
    <row r="64" spans="2: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1000"/>
  <sheetViews>
    <sheetView workbookViewId="0"/>
  </sheetViews>
  <sheetFormatPr defaultColWidth="12.6328125" defaultRowHeight="15" customHeight="1" x14ac:dyDescent="0.25"/>
  <cols>
    <col min="1" max="1" width="30.08984375" customWidth="1"/>
    <col min="2" max="2" width="12.6328125" customWidth="1"/>
    <col min="3" max="3" width="6.6328125" customWidth="1"/>
    <col min="4" max="4" width="3.08984375" customWidth="1"/>
    <col min="5" max="6" width="12.6328125" customWidth="1"/>
  </cols>
  <sheetData>
    <row r="1" spans="1:7" ht="15.75" customHeight="1" x14ac:dyDescent="0.4">
      <c r="A1" s="1" t="s">
        <v>63</v>
      </c>
    </row>
    <row r="2" spans="1:7" ht="15.75" customHeight="1" x14ac:dyDescent="0.25"/>
    <row r="3" spans="1:7" ht="15.75" customHeight="1" x14ac:dyDescent="0.3">
      <c r="A3" s="37" t="s">
        <v>64</v>
      </c>
    </row>
    <row r="4" spans="1:7" ht="15.75" customHeight="1" x14ac:dyDescent="0.25">
      <c r="A4" s="5" t="s">
        <v>65</v>
      </c>
      <c r="B4" s="42">
        <v>70000</v>
      </c>
      <c r="E4" s="22"/>
      <c r="F4" s="43" t="s">
        <v>60</v>
      </c>
      <c r="G4" s="15"/>
    </row>
    <row r="5" spans="1:7" ht="15.75" customHeight="1" x14ac:dyDescent="0.25">
      <c r="A5" s="5" t="s">
        <v>66</v>
      </c>
      <c r="B5" s="44">
        <v>900000</v>
      </c>
      <c r="E5" s="45">
        <v>1</v>
      </c>
      <c r="F5" s="46" t="s">
        <v>67</v>
      </c>
      <c r="G5" s="20"/>
    </row>
    <row r="6" spans="1:7" ht="15.75" customHeight="1" x14ac:dyDescent="0.25">
      <c r="A6" s="5" t="s">
        <v>68</v>
      </c>
      <c r="B6" s="11">
        <v>0.8</v>
      </c>
      <c r="E6" s="45">
        <v>2</v>
      </c>
      <c r="F6" s="46" t="s">
        <v>69</v>
      </c>
      <c r="G6" s="20"/>
    </row>
    <row r="7" spans="1:7" ht="15.75" customHeight="1" x14ac:dyDescent="0.25">
      <c r="A7" s="5" t="s">
        <v>70</v>
      </c>
      <c r="B7" s="11">
        <v>0.2</v>
      </c>
      <c r="E7" s="45">
        <v>3</v>
      </c>
      <c r="F7" s="46" t="s">
        <v>71</v>
      </c>
      <c r="G7" s="20"/>
    </row>
    <row r="8" spans="1:7" ht="15.75" customHeight="1" x14ac:dyDescent="0.25">
      <c r="A8" s="5" t="s">
        <v>72</v>
      </c>
      <c r="B8" s="12">
        <v>1.2999999999999999E-2</v>
      </c>
      <c r="E8" s="45">
        <v>4</v>
      </c>
      <c r="F8" s="46" t="s">
        <v>73</v>
      </c>
      <c r="G8" s="20"/>
    </row>
    <row r="9" spans="1:7" ht="15.75" customHeight="1" x14ac:dyDescent="0.25">
      <c r="A9" s="47" t="s">
        <v>74</v>
      </c>
      <c r="B9" s="11">
        <v>0.2</v>
      </c>
      <c r="E9" s="45">
        <v>5</v>
      </c>
      <c r="F9" s="46" t="s">
        <v>75</v>
      </c>
      <c r="G9" s="20"/>
    </row>
    <row r="10" spans="1:7" ht="15.75" customHeight="1" x14ac:dyDescent="0.25">
      <c r="A10" s="5" t="s">
        <v>76</v>
      </c>
      <c r="B10" s="11">
        <v>0.3</v>
      </c>
      <c r="E10" s="45">
        <v>6</v>
      </c>
      <c r="F10" s="46" t="s">
        <v>77</v>
      </c>
      <c r="G10" s="20"/>
    </row>
    <row r="11" spans="1:7" ht="15.75" customHeight="1" x14ac:dyDescent="0.25">
      <c r="A11" s="5"/>
      <c r="E11" s="48">
        <v>7</v>
      </c>
      <c r="F11" s="49" t="s">
        <v>78</v>
      </c>
      <c r="G11" s="50"/>
    </row>
    <row r="12" spans="1:7" ht="15.75" customHeight="1" x14ac:dyDescent="0.25">
      <c r="A12" s="5" t="s">
        <v>79</v>
      </c>
      <c r="B12" s="42">
        <v>45</v>
      </c>
      <c r="C12" s="11"/>
    </row>
    <row r="13" spans="1:7" ht="15.75" customHeight="1" x14ac:dyDescent="0.25">
      <c r="A13" s="4"/>
      <c r="B13" s="4"/>
      <c r="C13" s="4"/>
      <c r="D13" s="4"/>
      <c r="E13" s="4"/>
      <c r="F13" s="4"/>
    </row>
    <row r="14" spans="1:7" ht="15.75" customHeight="1" x14ac:dyDescent="0.3">
      <c r="A14" s="37" t="s">
        <v>80</v>
      </c>
    </row>
    <row r="15" spans="1:7" ht="15.75" customHeight="1" x14ac:dyDescent="0.25">
      <c r="A15" s="6" t="s">
        <v>81</v>
      </c>
    </row>
    <row r="16" spans="1:7" ht="15.75" customHeight="1" x14ac:dyDescent="0.25"/>
    <row r="17" spans="1:8" ht="15.75" customHeight="1" x14ac:dyDescent="0.3">
      <c r="B17" s="51" t="s">
        <v>82</v>
      </c>
    </row>
    <row r="18" spans="1:8" ht="15.75" customHeight="1" x14ac:dyDescent="0.3">
      <c r="A18" s="52" t="s">
        <v>57</v>
      </c>
      <c r="B18" s="53">
        <v>45</v>
      </c>
      <c r="F18" s="5">
        <v>100</v>
      </c>
      <c r="H18" s="6" t="s">
        <v>83</v>
      </c>
    </row>
    <row r="19" spans="1:8" ht="15.75" customHeight="1" x14ac:dyDescent="0.3">
      <c r="A19" s="54" t="s">
        <v>61</v>
      </c>
      <c r="B19" s="55"/>
      <c r="F19" s="5">
        <f t="shared" ref="F19:F20" si="0">F18*G19</f>
        <v>80</v>
      </c>
      <c r="G19" s="11">
        <v>0.8</v>
      </c>
      <c r="H19" s="6" t="s">
        <v>84</v>
      </c>
    </row>
    <row r="20" spans="1:8" ht="15.75" customHeight="1" x14ac:dyDescent="0.3">
      <c r="A20" s="52" t="s">
        <v>18</v>
      </c>
      <c r="B20" s="56">
        <v>1.2999999999999999E-2</v>
      </c>
      <c r="C20" s="32"/>
      <c r="F20" s="5">
        <f t="shared" si="0"/>
        <v>16</v>
      </c>
      <c r="G20" s="11">
        <v>0.2</v>
      </c>
      <c r="H20" s="6" t="s">
        <v>85</v>
      </c>
    </row>
    <row r="21" spans="1:8" ht="15.75" customHeight="1" x14ac:dyDescent="0.3">
      <c r="A21" s="57" t="s">
        <v>86</v>
      </c>
      <c r="B21" s="58"/>
      <c r="F21" s="6">
        <f>SUM(F18:F20)</f>
        <v>196</v>
      </c>
    </row>
    <row r="22" spans="1:8" ht="15.75" customHeight="1" x14ac:dyDescent="0.3">
      <c r="A22" s="54" t="s">
        <v>87</v>
      </c>
      <c r="B22" s="59"/>
      <c r="F22" s="6">
        <f>F21/F18</f>
        <v>1.96</v>
      </c>
    </row>
    <row r="23" spans="1:8" ht="15.75" customHeight="1" x14ac:dyDescent="0.3">
      <c r="A23" s="52" t="s">
        <v>88</v>
      </c>
      <c r="B23" s="60">
        <v>0.2</v>
      </c>
    </row>
    <row r="24" spans="1:8" ht="15.75" customHeight="1" x14ac:dyDescent="0.3">
      <c r="A24" s="57" t="s">
        <v>89</v>
      </c>
      <c r="B24" s="58"/>
    </row>
    <row r="25" spans="1:8" ht="15.75" customHeight="1" x14ac:dyDescent="0.3">
      <c r="A25" s="54" t="s">
        <v>90</v>
      </c>
      <c r="B25" s="59"/>
    </row>
    <row r="26" spans="1:8" ht="15.75" customHeight="1" x14ac:dyDescent="0.25">
      <c r="B26" s="42"/>
    </row>
    <row r="27" spans="1:8" ht="15.75" customHeight="1" x14ac:dyDescent="0.3">
      <c r="A27" s="52" t="s">
        <v>91</v>
      </c>
      <c r="B27" s="53">
        <v>70000</v>
      </c>
    </row>
    <row r="28" spans="1:8" ht="15.75" customHeight="1" x14ac:dyDescent="0.3">
      <c r="A28" s="61" t="s">
        <v>92</v>
      </c>
      <c r="B28" s="62"/>
      <c r="E28" s="6">
        <f>ROUND(B24*B28,0)</f>
        <v>0</v>
      </c>
    </row>
    <row r="29" spans="1:8" ht="15.75" customHeight="1" x14ac:dyDescent="0.3">
      <c r="A29" s="54" t="s">
        <v>93</v>
      </c>
      <c r="B29" s="59"/>
      <c r="E29" s="6" t="s">
        <v>94</v>
      </c>
    </row>
    <row r="30" spans="1:8" ht="15.75" customHeight="1" x14ac:dyDescent="0.3">
      <c r="A30" s="31"/>
    </row>
    <row r="31" spans="1:8" ht="15.75" customHeight="1" x14ac:dyDescent="0.3">
      <c r="A31" s="63" t="s">
        <v>95</v>
      </c>
      <c r="B31" s="44">
        <f>B5</f>
        <v>900000</v>
      </c>
    </row>
    <row r="32" spans="1:8" ht="15.75" customHeight="1" x14ac:dyDescent="0.3">
      <c r="A32" s="63" t="s">
        <v>96</v>
      </c>
      <c r="B32" s="64"/>
    </row>
    <row r="33" spans="1:8" ht="15.75" customHeight="1" x14ac:dyDescent="0.25"/>
    <row r="34" spans="1:8" ht="15.75" customHeight="1" x14ac:dyDescent="0.3">
      <c r="A34" s="63" t="s">
        <v>59</v>
      </c>
      <c r="B34" s="65"/>
      <c r="H34" s="31"/>
    </row>
    <row r="35" spans="1:8" ht="15.75" customHeight="1" x14ac:dyDescent="0.3">
      <c r="A35" s="6"/>
      <c r="H35" s="31"/>
    </row>
    <row r="36" spans="1:8" ht="15.75" customHeight="1" x14ac:dyDescent="0.25"/>
    <row r="37" spans="1:8" ht="15.75" customHeight="1" x14ac:dyDescent="0.25"/>
    <row r="38" spans="1:8" ht="15.75" customHeight="1" x14ac:dyDescent="0.25"/>
    <row r="39" spans="1:8" ht="15.75" customHeight="1" x14ac:dyDescent="0.25"/>
    <row r="40" spans="1:8" ht="15.75" customHeight="1" x14ac:dyDescent="0.25">
      <c r="A40" s="4"/>
      <c r="B40" s="4"/>
      <c r="C40" s="4"/>
      <c r="D40" s="4"/>
      <c r="E40" s="4"/>
      <c r="F40" s="4"/>
      <c r="G40" s="4"/>
      <c r="H40" s="4"/>
    </row>
    <row r="41" spans="1:8" ht="15.75" customHeight="1" x14ac:dyDescent="0.25"/>
    <row r="42" spans="1:8" ht="15.75" customHeight="1" x14ac:dyDescent="0.25"/>
    <row r="43" spans="1:8" ht="15.75" customHeight="1" x14ac:dyDescent="0.25"/>
    <row r="44" spans="1:8" ht="15.75" customHeight="1" x14ac:dyDescent="0.25"/>
    <row r="45" spans="1:8" ht="15.75" customHeight="1" x14ac:dyDescent="0.25"/>
    <row r="46" spans="1:8" ht="15.75" customHeight="1" x14ac:dyDescent="0.25"/>
    <row r="47" spans="1:8" ht="15.75" customHeight="1" x14ac:dyDescent="0.25"/>
    <row r="48" spans="1: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1000"/>
  <sheetViews>
    <sheetView workbookViewId="0"/>
  </sheetViews>
  <sheetFormatPr defaultColWidth="12.6328125" defaultRowHeight="15" customHeight="1" x14ac:dyDescent="0.25"/>
  <cols>
    <col min="1" max="1" width="21.26953125" customWidth="1"/>
    <col min="2" max="2" width="15.7265625" customWidth="1"/>
    <col min="3" max="3" width="16.6328125" customWidth="1"/>
    <col min="4" max="4" width="15.08984375" customWidth="1"/>
    <col min="5" max="6" width="13.7265625" customWidth="1"/>
  </cols>
  <sheetData>
    <row r="1" spans="1:8" ht="15.75" customHeight="1" x14ac:dyDescent="0.4">
      <c r="A1" s="1" t="s">
        <v>97</v>
      </c>
    </row>
    <row r="2" spans="1:8" ht="15.75" customHeight="1" x14ac:dyDescent="0.25"/>
    <row r="3" spans="1:8" ht="15.75" customHeight="1" x14ac:dyDescent="0.25">
      <c r="A3" s="6" t="s">
        <v>64</v>
      </c>
    </row>
    <row r="4" spans="1:8" ht="15.75" customHeight="1" x14ac:dyDescent="0.25">
      <c r="A4" s="66" t="s">
        <v>98</v>
      </c>
      <c r="B4" s="67">
        <v>30000</v>
      </c>
      <c r="C4" s="6" t="s">
        <v>99</v>
      </c>
    </row>
    <row r="5" spans="1:8" ht="15.75" customHeight="1" x14ac:dyDescent="0.25">
      <c r="A5" s="66" t="s">
        <v>100</v>
      </c>
      <c r="B5" s="68" t="s">
        <v>101</v>
      </c>
      <c r="C5" s="6" t="s">
        <v>102</v>
      </c>
      <c r="G5" s="12"/>
    </row>
    <row r="6" spans="1:8" ht="15.75" customHeight="1" x14ac:dyDescent="0.25">
      <c r="A6" s="66" t="s">
        <v>103</v>
      </c>
      <c r="B6" s="69">
        <v>0.6</v>
      </c>
      <c r="C6" s="6" t="s">
        <v>104</v>
      </c>
      <c r="G6" s="12"/>
    </row>
    <row r="7" spans="1:8" ht="15.75" customHeight="1" x14ac:dyDescent="0.25">
      <c r="A7" s="66" t="s">
        <v>58</v>
      </c>
      <c r="B7" s="70">
        <v>0.2</v>
      </c>
      <c r="C7" s="6" t="s">
        <v>105</v>
      </c>
    </row>
    <row r="8" spans="1:8" ht="15.75" customHeight="1" x14ac:dyDescent="0.25">
      <c r="A8" s="6"/>
    </row>
    <row r="9" spans="1:8" ht="15.75" customHeight="1" x14ac:dyDescent="0.3">
      <c r="B9" s="51" t="s">
        <v>82</v>
      </c>
      <c r="C9" s="51" t="s">
        <v>106</v>
      </c>
      <c r="D9" s="71" t="s">
        <v>107</v>
      </c>
      <c r="E9" s="51" t="s">
        <v>108</v>
      </c>
      <c r="F9" s="51" t="s">
        <v>62</v>
      </c>
      <c r="G9" s="32"/>
      <c r="H9" s="32"/>
    </row>
    <row r="10" spans="1:8" ht="15.75" customHeight="1" x14ac:dyDescent="0.3">
      <c r="A10" s="63" t="s">
        <v>57</v>
      </c>
      <c r="B10" s="72">
        <f t="shared" ref="B10:F10" si="0">B13*B12</f>
        <v>90</v>
      </c>
      <c r="C10" s="72">
        <f t="shared" si="0"/>
        <v>97.2</v>
      </c>
      <c r="D10" s="72">
        <f t="shared" si="0"/>
        <v>90</v>
      </c>
      <c r="E10" s="72">
        <f t="shared" si="0"/>
        <v>28.8</v>
      </c>
      <c r="F10" s="72">
        <f t="shared" si="0"/>
        <v>36</v>
      </c>
      <c r="H10" s="73" t="s">
        <v>109</v>
      </c>
    </row>
    <row r="11" spans="1:8" ht="15.75" customHeight="1" x14ac:dyDescent="0.25"/>
    <row r="12" spans="1:8" ht="15.75" customHeight="1" x14ac:dyDescent="0.3">
      <c r="A12" s="63" t="s">
        <v>18</v>
      </c>
      <c r="B12" s="41">
        <v>2.5000000000000001E-2</v>
      </c>
      <c r="C12" s="41">
        <v>2.7E-2</v>
      </c>
      <c r="D12" s="41">
        <v>2.5000000000000001E-2</v>
      </c>
      <c r="E12" s="41">
        <v>8.0000000000000002E-3</v>
      </c>
      <c r="F12" s="41">
        <v>0.01</v>
      </c>
    </row>
    <row r="13" spans="1:8" ht="15.75" customHeight="1" x14ac:dyDescent="0.3">
      <c r="A13" s="63" t="s">
        <v>87</v>
      </c>
      <c r="B13" s="42">
        <f t="shared" ref="B13:F13" si="1">B16*B15</f>
        <v>3600</v>
      </c>
      <c r="C13" s="42">
        <f t="shared" si="1"/>
        <v>3600</v>
      </c>
      <c r="D13" s="42">
        <f t="shared" si="1"/>
        <v>3600</v>
      </c>
      <c r="E13" s="42">
        <f t="shared" si="1"/>
        <v>3600</v>
      </c>
      <c r="F13" s="42">
        <f t="shared" si="1"/>
        <v>3600</v>
      </c>
    </row>
    <row r="14" spans="1:8" ht="15.75" customHeight="1" x14ac:dyDescent="0.25"/>
    <row r="15" spans="1:8" ht="15.75" customHeight="1" x14ac:dyDescent="0.3">
      <c r="A15" s="63" t="s">
        <v>88</v>
      </c>
      <c r="B15" s="74">
        <v>0.6</v>
      </c>
      <c r="C15" s="74">
        <v>0.6</v>
      </c>
      <c r="D15" s="74">
        <v>0.6</v>
      </c>
      <c r="E15" s="74">
        <v>0.6</v>
      </c>
      <c r="F15" s="74">
        <v>0.6</v>
      </c>
    </row>
    <row r="16" spans="1:8" ht="15.75" customHeight="1" x14ac:dyDescent="0.3">
      <c r="A16" s="63" t="s">
        <v>90</v>
      </c>
      <c r="B16" s="42">
        <f t="shared" ref="B16:F16" si="2">B17*$B$7</f>
        <v>6000</v>
      </c>
      <c r="C16" s="42">
        <f t="shared" si="2"/>
        <v>6000</v>
      </c>
      <c r="D16" s="42">
        <f t="shared" si="2"/>
        <v>6000</v>
      </c>
      <c r="E16" s="42">
        <f t="shared" si="2"/>
        <v>6000</v>
      </c>
      <c r="F16" s="42">
        <f t="shared" si="2"/>
        <v>6000</v>
      </c>
    </row>
    <row r="17" spans="1:9" ht="15.75" customHeight="1" x14ac:dyDescent="0.3">
      <c r="A17" s="63" t="s">
        <v>91</v>
      </c>
      <c r="B17" s="42">
        <v>30000</v>
      </c>
      <c r="C17" s="42">
        <v>30000</v>
      </c>
      <c r="D17" s="42">
        <v>30000</v>
      </c>
      <c r="E17" s="42">
        <v>30000</v>
      </c>
      <c r="F17" s="42">
        <v>30000</v>
      </c>
    </row>
    <row r="18" spans="1:9" ht="15.75" customHeight="1" x14ac:dyDescent="0.3">
      <c r="A18" s="31"/>
    </row>
    <row r="19" spans="1:9" ht="15.75" customHeight="1" x14ac:dyDescent="0.25"/>
    <row r="20" spans="1:9" ht="15.75" customHeight="1" x14ac:dyDescent="0.25">
      <c r="E20" s="6" t="s">
        <v>110</v>
      </c>
    </row>
    <row r="21" spans="1:9" ht="15.75" customHeight="1" x14ac:dyDescent="0.35">
      <c r="A21" s="75" t="s">
        <v>111</v>
      </c>
      <c r="E21" s="6" t="s">
        <v>112</v>
      </c>
      <c r="F21" s="11"/>
      <c r="G21" s="11"/>
    </row>
    <row r="22" spans="1:9" ht="15.75" customHeight="1" x14ac:dyDescent="0.25">
      <c r="E22" s="6" t="s">
        <v>113</v>
      </c>
    </row>
    <row r="23" spans="1:9" ht="15.75" customHeight="1" x14ac:dyDescent="0.3">
      <c r="B23" s="51" t="s">
        <v>108</v>
      </c>
    </row>
    <row r="24" spans="1:9" ht="15.75" customHeight="1" x14ac:dyDescent="0.3">
      <c r="A24" s="63" t="s">
        <v>56</v>
      </c>
      <c r="B24" s="2"/>
      <c r="H24" s="73" t="s">
        <v>114</v>
      </c>
    </row>
    <row r="25" spans="1:9" ht="15.75" customHeight="1" x14ac:dyDescent="0.3">
      <c r="A25" s="63" t="s">
        <v>21</v>
      </c>
      <c r="B25" s="12"/>
      <c r="D25" s="12"/>
    </row>
    <row r="26" spans="1:9" ht="15.75" customHeight="1" x14ac:dyDescent="0.3">
      <c r="A26" s="63" t="s">
        <v>57</v>
      </c>
      <c r="B26" s="76">
        <f>E10</f>
        <v>28.8</v>
      </c>
    </row>
    <row r="27" spans="1:9" ht="15.75" customHeight="1" x14ac:dyDescent="0.25"/>
    <row r="28" spans="1:9" ht="15.75" customHeight="1" x14ac:dyDescent="0.25">
      <c r="A28" s="77"/>
      <c r="B28" s="77"/>
      <c r="C28" s="77"/>
      <c r="D28" s="77"/>
      <c r="E28" s="77"/>
      <c r="F28" s="77"/>
      <c r="G28" s="77"/>
      <c r="H28" s="77"/>
      <c r="I28" s="77"/>
    </row>
    <row r="29" spans="1:9" ht="15.75" customHeight="1" x14ac:dyDescent="0.3">
      <c r="A29" s="6" t="s">
        <v>115</v>
      </c>
      <c r="H29" s="73" t="s">
        <v>116</v>
      </c>
    </row>
    <row r="30" spans="1:9" ht="15.75" customHeight="1" x14ac:dyDescent="0.25">
      <c r="A30" s="6" t="s">
        <v>117</v>
      </c>
    </row>
    <row r="31" spans="1:9" ht="15.75" customHeight="1" x14ac:dyDescent="0.3">
      <c r="A31" s="6" t="s">
        <v>118</v>
      </c>
      <c r="H31" s="73" t="s">
        <v>114</v>
      </c>
    </row>
    <row r="32" spans="1:9" ht="15.75" customHeight="1" x14ac:dyDescent="0.25"/>
    <row r="33" spans="1:8" ht="15.75" customHeight="1" x14ac:dyDescent="0.25">
      <c r="A33" s="6" t="s">
        <v>64</v>
      </c>
    </row>
    <row r="34" spans="1:8" ht="15.75" customHeight="1" x14ac:dyDescent="0.25">
      <c r="A34" s="66" t="s">
        <v>98</v>
      </c>
      <c r="B34" s="67">
        <v>30000</v>
      </c>
      <c r="C34" s="6" t="s">
        <v>99</v>
      </c>
    </row>
    <row r="35" spans="1:8" ht="15.75" customHeight="1" x14ac:dyDescent="0.25">
      <c r="A35" s="66" t="s">
        <v>100</v>
      </c>
      <c r="B35" s="68" t="s">
        <v>101</v>
      </c>
      <c r="C35" s="6" t="s">
        <v>102</v>
      </c>
    </row>
    <row r="36" spans="1:8" ht="15.75" customHeight="1" x14ac:dyDescent="0.25">
      <c r="A36" s="66" t="s">
        <v>103</v>
      </c>
      <c r="B36" s="78">
        <v>0.6</v>
      </c>
      <c r="C36" s="6" t="s">
        <v>104</v>
      </c>
    </row>
    <row r="37" spans="1:8" ht="15.75" customHeight="1" x14ac:dyDescent="0.25">
      <c r="A37" s="66" t="s">
        <v>58</v>
      </c>
      <c r="B37" s="70">
        <v>0.2</v>
      </c>
      <c r="C37" s="6" t="s">
        <v>119</v>
      </c>
    </row>
    <row r="38" spans="1:8" ht="15.75" customHeight="1" x14ac:dyDescent="0.25">
      <c r="A38" s="66" t="s">
        <v>120</v>
      </c>
      <c r="B38" s="67">
        <v>5000000</v>
      </c>
      <c r="C38" s="6" t="s">
        <v>121</v>
      </c>
    </row>
    <row r="39" spans="1:8" ht="15.75" customHeight="1" x14ac:dyDescent="0.25">
      <c r="A39" s="66" t="s">
        <v>26</v>
      </c>
      <c r="B39" s="6" t="s">
        <v>122</v>
      </c>
      <c r="C39" s="6" t="s">
        <v>123</v>
      </c>
    </row>
    <row r="40" spans="1:8" ht="15.75" customHeight="1" x14ac:dyDescent="0.25"/>
    <row r="41" spans="1:8" ht="15.75" customHeight="1" x14ac:dyDescent="0.25"/>
    <row r="42" spans="1:8" ht="15.75" customHeight="1" x14ac:dyDescent="0.3">
      <c r="B42" s="51" t="s">
        <v>82</v>
      </c>
      <c r="C42" s="51" t="s">
        <v>106</v>
      </c>
      <c r="D42" s="71" t="s">
        <v>107</v>
      </c>
      <c r="E42" s="51" t="s">
        <v>108</v>
      </c>
      <c r="F42" s="51" t="s">
        <v>62</v>
      </c>
      <c r="G42" s="32"/>
      <c r="H42" s="79" t="s">
        <v>124</v>
      </c>
    </row>
    <row r="43" spans="1:8" ht="15.75" customHeight="1" x14ac:dyDescent="0.3">
      <c r="A43" s="63" t="s">
        <v>21</v>
      </c>
      <c r="B43" s="11">
        <v>0.02</v>
      </c>
      <c r="C43" s="12">
        <v>2.7E-2</v>
      </c>
      <c r="D43" s="12">
        <v>2.5000000000000001E-2</v>
      </c>
      <c r="E43" s="12">
        <v>5.0000000000000001E-3</v>
      </c>
      <c r="F43" s="12">
        <v>7.0000000000000001E-3</v>
      </c>
    </row>
    <row r="44" spans="1:8" ht="15.75" customHeight="1" x14ac:dyDescent="0.3">
      <c r="A44" s="63" t="s">
        <v>61</v>
      </c>
      <c r="B44" s="80">
        <f t="shared" ref="B44:F44" si="3">ROUND(B46/B47,0)</f>
        <v>2200</v>
      </c>
      <c r="C44" s="80">
        <f t="shared" si="3"/>
        <v>6185</v>
      </c>
      <c r="D44" s="80">
        <f t="shared" si="3"/>
        <v>2200</v>
      </c>
      <c r="E44" s="80">
        <f t="shared" si="3"/>
        <v>0</v>
      </c>
      <c r="F44" s="80">
        <f t="shared" si="3"/>
        <v>0</v>
      </c>
      <c r="H44" s="80">
        <f>SUM(B44:F44)</f>
        <v>10585</v>
      </c>
    </row>
    <row r="45" spans="1:8" ht="15.75" customHeight="1" x14ac:dyDescent="0.3">
      <c r="A45" s="63" t="s">
        <v>57</v>
      </c>
      <c r="B45" s="42">
        <f t="shared" ref="B45:F45" si="4">ROUND(B54/B44,0)</f>
        <v>91</v>
      </c>
      <c r="C45" s="42">
        <f t="shared" si="4"/>
        <v>97</v>
      </c>
      <c r="D45" s="42">
        <f t="shared" si="4"/>
        <v>91</v>
      </c>
      <c r="E45" s="6" t="e">
        <f t="shared" si="4"/>
        <v>#DIV/0!</v>
      </c>
      <c r="F45" s="6" t="e">
        <f t="shared" si="4"/>
        <v>#DIV/0!</v>
      </c>
    </row>
    <row r="46" spans="1:8" ht="15.75" customHeight="1" x14ac:dyDescent="0.3">
      <c r="A46" s="63" t="s">
        <v>86</v>
      </c>
      <c r="B46" s="80">
        <f t="shared" ref="B46:F46" si="5">ROUND(B49/B50,0)</f>
        <v>55</v>
      </c>
      <c r="C46" s="80">
        <f t="shared" si="5"/>
        <v>167</v>
      </c>
      <c r="D46" s="80">
        <f t="shared" si="5"/>
        <v>55</v>
      </c>
      <c r="E46" s="80">
        <f t="shared" si="5"/>
        <v>0</v>
      </c>
      <c r="F46" s="80">
        <f t="shared" si="5"/>
        <v>0</v>
      </c>
      <c r="H46" s="80">
        <f>SUM(B46:F46)</f>
        <v>277</v>
      </c>
    </row>
    <row r="47" spans="1:8" ht="15.75" customHeight="1" x14ac:dyDescent="0.3">
      <c r="A47" s="63" t="s">
        <v>18</v>
      </c>
      <c r="B47" s="41">
        <v>2.5000000000000001E-2</v>
      </c>
      <c r="C47" s="41">
        <v>2.7E-2</v>
      </c>
      <c r="D47" s="41">
        <v>2.5000000000000001E-2</v>
      </c>
      <c r="E47" s="41">
        <v>8.0000000000000002E-3</v>
      </c>
      <c r="F47" s="41">
        <v>0.01</v>
      </c>
      <c r="H47" s="12"/>
    </row>
    <row r="48" spans="1:8" ht="15.75" customHeight="1" x14ac:dyDescent="0.3">
      <c r="A48" s="63" t="s">
        <v>87</v>
      </c>
      <c r="B48" s="42">
        <f t="shared" ref="B48:F48" si="6">ROUND(B54/B46,0)</f>
        <v>3636</v>
      </c>
      <c r="C48" s="42">
        <f t="shared" si="6"/>
        <v>3593</v>
      </c>
      <c r="D48" s="42">
        <f t="shared" si="6"/>
        <v>3636</v>
      </c>
      <c r="E48" s="6" t="e">
        <f t="shared" si="6"/>
        <v>#DIV/0!</v>
      </c>
      <c r="F48" s="6" t="e">
        <f t="shared" si="6"/>
        <v>#DIV/0!</v>
      </c>
    </row>
    <row r="49" spans="1:8" ht="15.75" customHeight="1" x14ac:dyDescent="0.3">
      <c r="A49" s="63" t="s">
        <v>125</v>
      </c>
      <c r="B49" s="80">
        <f t="shared" ref="B49:F49" si="7">ROUND(B54/B51,0)</f>
        <v>33</v>
      </c>
      <c r="C49" s="80">
        <f t="shared" si="7"/>
        <v>100</v>
      </c>
      <c r="D49" s="80">
        <f t="shared" si="7"/>
        <v>33</v>
      </c>
      <c r="E49" s="80">
        <f t="shared" si="7"/>
        <v>0</v>
      </c>
      <c r="F49" s="80">
        <f t="shared" si="7"/>
        <v>0</v>
      </c>
      <c r="H49" s="80">
        <f>SUM(B49:F49)</f>
        <v>166</v>
      </c>
    </row>
    <row r="50" spans="1:8" ht="15.75" customHeight="1" x14ac:dyDescent="0.3">
      <c r="A50" s="63" t="s">
        <v>88</v>
      </c>
      <c r="B50" s="11">
        <v>0.6</v>
      </c>
      <c r="C50" s="11">
        <v>0.6</v>
      </c>
      <c r="D50" s="11">
        <v>0.6</v>
      </c>
      <c r="E50" s="11">
        <v>0.6</v>
      </c>
      <c r="F50" s="11">
        <v>0.6</v>
      </c>
      <c r="H50" s="11"/>
    </row>
    <row r="51" spans="1:8" ht="15.75" customHeight="1" x14ac:dyDescent="0.3">
      <c r="A51" s="63" t="s">
        <v>90</v>
      </c>
      <c r="B51" s="42">
        <v>6000</v>
      </c>
      <c r="C51" s="42">
        <v>6000</v>
      </c>
      <c r="D51" s="42">
        <v>6000</v>
      </c>
      <c r="E51" s="42">
        <v>6000</v>
      </c>
      <c r="F51" s="42">
        <v>6000</v>
      </c>
    </row>
    <row r="52" spans="1:8" ht="15.75" customHeight="1" x14ac:dyDescent="0.3">
      <c r="A52" s="63" t="s">
        <v>91</v>
      </c>
      <c r="B52" s="42">
        <v>30000</v>
      </c>
      <c r="C52" s="42">
        <v>30000</v>
      </c>
      <c r="D52" s="42">
        <v>30000</v>
      </c>
      <c r="E52" s="42">
        <v>30000</v>
      </c>
      <c r="F52" s="42">
        <v>30000</v>
      </c>
      <c r="H52" s="42"/>
    </row>
    <row r="53" spans="1:8" ht="15.75" customHeight="1" x14ac:dyDescent="0.3">
      <c r="A53" s="31"/>
    </row>
    <row r="54" spans="1:8" ht="15.75" customHeight="1" x14ac:dyDescent="0.3">
      <c r="A54" s="63" t="s">
        <v>95</v>
      </c>
      <c r="B54" s="42">
        <v>200000</v>
      </c>
      <c r="C54" s="42">
        <v>600000</v>
      </c>
      <c r="D54" s="42">
        <v>200000</v>
      </c>
      <c r="E54" s="42"/>
      <c r="F54" s="42"/>
      <c r="H54" s="42">
        <f t="shared" ref="H54:H55" si="8">SUM(B54:F54)</f>
        <v>1000000</v>
      </c>
    </row>
    <row r="55" spans="1:8" ht="15.75" customHeight="1" x14ac:dyDescent="0.3">
      <c r="A55" s="63" t="s">
        <v>96</v>
      </c>
      <c r="B55" s="81">
        <f t="shared" ref="B55:F55" si="9">B49*B52</f>
        <v>990000</v>
      </c>
      <c r="C55" s="81">
        <f t="shared" si="9"/>
        <v>3000000</v>
      </c>
      <c r="D55" s="81">
        <f t="shared" si="9"/>
        <v>990000</v>
      </c>
      <c r="E55" s="81">
        <f t="shared" si="9"/>
        <v>0</v>
      </c>
      <c r="F55" s="81">
        <f t="shared" si="9"/>
        <v>0</v>
      </c>
      <c r="H55" s="42">
        <f t="shared" si="8"/>
        <v>4980000</v>
      </c>
    </row>
    <row r="56" spans="1:8" ht="15.75" customHeight="1" x14ac:dyDescent="0.3">
      <c r="A56" s="31"/>
    </row>
    <row r="57" spans="1:8" ht="15.75" customHeight="1" x14ac:dyDescent="0.3">
      <c r="A57" s="63" t="s">
        <v>59</v>
      </c>
      <c r="B57" s="12">
        <f t="shared" ref="B57:F57" si="10">(B55-B54)/B54</f>
        <v>3.95</v>
      </c>
      <c r="C57" s="12">
        <f t="shared" si="10"/>
        <v>4</v>
      </c>
      <c r="D57" s="12">
        <f t="shared" si="10"/>
        <v>3.95</v>
      </c>
      <c r="E57" s="12" t="e">
        <f t="shared" si="10"/>
        <v>#DIV/0!</v>
      </c>
      <c r="F57" s="12" t="e">
        <f t="shared" si="10"/>
        <v>#DIV/0!</v>
      </c>
    </row>
    <row r="58" spans="1:8" ht="15.75" customHeight="1" x14ac:dyDescent="0.25"/>
    <row r="59" spans="1:8" ht="15.75" customHeight="1" x14ac:dyDescent="0.3">
      <c r="A59" s="31" t="s">
        <v>126</v>
      </c>
    </row>
    <row r="60" spans="1:8" ht="15.75" customHeight="1" x14ac:dyDescent="0.3">
      <c r="A60" s="63" t="s">
        <v>95</v>
      </c>
      <c r="B60" s="42">
        <f t="shared" ref="B60:B61" si="11">B54+C54+D54+E54+F54</f>
        <v>1000000</v>
      </c>
    </row>
    <row r="61" spans="1:8" ht="15.75" customHeight="1" x14ac:dyDescent="0.3">
      <c r="A61" s="63" t="s">
        <v>96</v>
      </c>
      <c r="B61" s="42">
        <f t="shared" si="11"/>
        <v>4980000</v>
      </c>
    </row>
    <row r="62" spans="1:8" ht="15.75" customHeight="1" x14ac:dyDescent="0.3">
      <c r="A62" s="31"/>
    </row>
    <row r="63" spans="1:8" ht="15.75" customHeight="1" x14ac:dyDescent="0.3">
      <c r="A63" s="63" t="s">
        <v>59</v>
      </c>
      <c r="B63" s="12">
        <f>(B61-B60)/B60</f>
        <v>3.98</v>
      </c>
    </row>
    <row r="64" spans="1:8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B1000"/>
  <sheetViews>
    <sheetView workbookViewId="0"/>
  </sheetViews>
  <sheetFormatPr defaultColWidth="12.6328125" defaultRowHeight="15" customHeight="1" x14ac:dyDescent="0.25"/>
  <cols>
    <col min="1" max="1" width="25.453125" customWidth="1"/>
    <col min="2" max="5" width="12.6328125" customWidth="1"/>
    <col min="6" max="6" width="15.6328125" customWidth="1"/>
    <col min="7" max="7" width="14" customWidth="1"/>
    <col min="8" max="8" width="14.6328125" customWidth="1"/>
    <col min="9" max="9" width="14" customWidth="1"/>
    <col min="10" max="11" width="17.08984375" customWidth="1"/>
    <col min="12" max="13" width="18.6328125" customWidth="1"/>
  </cols>
  <sheetData>
    <row r="1" spans="1:28" ht="15.75" customHeight="1" x14ac:dyDescent="0.25">
      <c r="A1" s="6" t="s">
        <v>127</v>
      </c>
    </row>
    <row r="2" spans="1:28" ht="15.75" customHeight="1" x14ac:dyDescent="0.25"/>
    <row r="3" spans="1:28" ht="15.75" customHeight="1" x14ac:dyDescent="0.25">
      <c r="A3" s="6" t="s">
        <v>128</v>
      </c>
    </row>
    <row r="4" spans="1:28" ht="15.75" customHeight="1" x14ac:dyDescent="0.25"/>
    <row r="5" spans="1:28" ht="15.75" customHeight="1" x14ac:dyDescent="0.25">
      <c r="A5" s="6" t="s">
        <v>129</v>
      </c>
    </row>
    <row r="6" spans="1:28" ht="15.75" customHeight="1" x14ac:dyDescent="0.3">
      <c r="A6" s="82" t="s">
        <v>130</v>
      </c>
    </row>
    <row r="7" spans="1:28" ht="15.75" customHeight="1" x14ac:dyDescent="0.3">
      <c r="A7" s="82" t="s">
        <v>131</v>
      </c>
    </row>
    <row r="8" spans="1:28" ht="15.75" customHeight="1" x14ac:dyDescent="0.3">
      <c r="A8" s="82" t="s">
        <v>132</v>
      </c>
    </row>
    <row r="9" spans="1:28" ht="15.75" customHeight="1" x14ac:dyDescent="0.3">
      <c r="A9" s="82" t="s">
        <v>133</v>
      </c>
    </row>
    <row r="10" spans="1:28" ht="15.75" customHeight="1" x14ac:dyDescent="0.25"/>
    <row r="11" spans="1:28" ht="15.75" customHeight="1" x14ac:dyDescent="0.3">
      <c r="A11" s="83" t="s">
        <v>134</v>
      </c>
    </row>
    <row r="12" spans="1:28" ht="15.75" customHeight="1" x14ac:dyDescent="0.25"/>
    <row r="13" spans="1:28" ht="15.75" customHeight="1" x14ac:dyDescent="0.25">
      <c r="A13" s="84" t="s">
        <v>135</v>
      </c>
      <c r="B13" s="84" t="s">
        <v>61</v>
      </c>
      <c r="C13" s="84" t="s">
        <v>136</v>
      </c>
      <c r="D13" s="85" t="s">
        <v>137</v>
      </c>
      <c r="E13" s="86" t="s">
        <v>138</v>
      </c>
      <c r="F13" s="87"/>
      <c r="G13" s="88"/>
      <c r="H13" s="89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8"/>
    </row>
    <row r="14" spans="1:28" ht="15.75" customHeight="1" x14ac:dyDescent="0.25">
      <c r="A14" s="90" t="s">
        <v>139</v>
      </c>
      <c r="B14" s="6">
        <v>5250</v>
      </c>
      <c r="C14" s="12">
        <f t="shared" ref="C14:C21" si="0">D14/B14</f>
        <v>3.0476190476190476E-2</v>
      </c>
      <c r="D14" s="23">
        <v>160</v>
      </c>
      <c r="E14" s="91">
        <v>124100</v>
      </c>
      <c r="F14" s="23"/>
    </row>
    <row r="15" spans="1:28" ht="15.75" customHeight="1" x14ac:dyDescent="0.25">
      <c r="A15" s="90" t="s">
        <v>140</v>
      </c>
      <c r="B15" s="6">
        <v>3440</v>
      </c>
      <c r="C15" s="12">
        <f t="shared" si="0"/>
        <v>4.0697674418604654E-2</v>
      </c>
      <c r="D15" s="23">
        <v>140</v>
      </c>
      <c r="E15" s="91"/>
      <c r="F15" s="23"/>
    </row>
    <row r="16" spans="1:28" ht="15.75" customHeight="1" x14ac:dyDescent="0.25">
      <c r="A16" s="90" t="s">
        <v>141</v>
      </c>
      <c r="B16" s="6">
        <v>1760</v>
      </c>
      <c r="C16" s="12">
        <f t="shared" si="0"/>
        <v>1.7045454545454544E-2</v>
      </c>
      <c r="D16" s="23">
        <v>30</v>
      </c>
      <c r="E16" s="91">
        <v>50000</v>
      </c>
      <c r="F16" s="23"/>
    </row>
    <row r="17" spans="1:8" ht="15.75" customHeight="1" x14ac:dyDescent="0.25">
      <c r="A17" s="90" t="s">
        <v>142</v>
      </c>
      <c r="B17" s="6">
        <v>9280</v>
      </c>
      <c r="C17" s="12">
        <f t="shared" si="0"/>
        <v>4.2025862068965518E-2</v>
      </c>
      <c r="D17" s="23">
        <v>390</v>
      </c>
      <c r="E17" s="91"/>
      <c r="F17" s="23"/>
    </row>
    <row r="18" spans="1:8" ht="15.75" customHeight="1" x14ac:dyDescent="0.25">
      <c r="A18" s="90" t="s">
        <v>143</v>
      </c>
      <c r="B18" s="6">
        <v>12100</v>
      </c>
      <c r="C18" s="12">
        <f t="shared" si="0"/>
        <v>3.4710743801652892E-2</v>
      </c>
      <c r="D18" s="23">
        <v>420</v>
      </c>
      <c r="E18" s="91"/>
      <c r="F18" s="23"/>
    </row>
    <row r="19" spans="1:8" ht="15.75" customHeight="1" x14ac:dyDescent="0.25">
      <c r="A19" s="90" t="s">
        <v>144</v>
      </c>
      <c r="B19" s="6">
        <v>23100</v>
      </c>
      <c r="C19" s="12">
        <f t="shared" si="0"/>
        <v>3.0735930735930735E-2</v>
      </c>
      <c r="D19" s="23">
        <v>710</v>
      </c>
      <c r="E19" s="91">
        <v>550000</v>
      </c>
      <c r="F19" s="23"/>
    </row>
    <row r="20" spans="1:8" ht="15.75" customHeight="1" x14ac:dyDescent="0.25">
      <c r="A20" s="90" t="s">
        <v>145</v>
      </c>
      <c r="B20" s="6">
        <v>8550</v>
      </c>
      <c r="C20" s="12">
        <f t="shared" si="0"/>
        <v>2.2222222222222223E-2</v>
      </c>
      <c r="D20" s="23">
        <v>190</v>
      </c>
      <c r="E20" s="91">
        <v>152100</v>
      </c>
      <c r="F20" s="23"/>
    </row>
    <row r="21" spans="1:8" ht="15.75" customHeight="1" x14ac:dyDescent="0.25">
      <c r="A21" s="90" t="s">
        <v>146</v>
      </c>
      <c r="B21" s="6">
        <v>3210</v>
      </c>
      <c r="C21" s="12">
        <f t="shared" si="0"/>
        <v>1.2461059190031152E-2</v>
      </c>
      <c r="D21" s="23">
        <v>40</v>
      </c>
      <c r="E21" s="91"/>
      <c r="F21" s="23"/>
    </row>
    <row r="22" spans="1:8" ht="15.75" customHeight="1" x14ac:dyDescent="0.25">
      <c r="A22" s="13"/>
      <c r="B22" s="4">
        <f>SUM(B14:B21)</f>
        <v>66690</v>
      </c>
      <c r="C22" s="4"/>
      <c r="D22" s="92">
        <f t="shared" ref="D22:E22" si="1">SUM(D14:D21)</f>
        <v>2080</v>
      </c>
      <c r="E22" s="93">
        <f t="shared" si="1"/>
        <v>876200</v>
      </c>
    </row>
    <row r="23" spans="1:8" ht="15.75" customHeight="1" x14ac:dyDescent="0.25"/>
    <row r="24" spans="1:8" ht="15.75" customHeight="1" x14ac:dyDescent="0.25">
      <c r="A24" s="6" t="s">
        <v>147</v>
      </c>
    </row>
    <row r="25" spans="1:8" ht="15.75" customHeight="1" x14ac:dyDescent="0.25">
      <c r="A25" s="6" t="s">
        <v>148</v>
      </c>
    </row>
    <row r="26" spans="1:8" ht="15.75" customHeight="1" x14ac:dyDescent="0.25"/>
    <row r="27" spans="1:8" ht="15.75" customHeight="1" x14ac:dyDescent="0.25"/>
    <row r="28" spans="1:8" ht="15.75" customHeight="1" x14ac:dyDescent="0.3">
      <c r="A28" s="94" t="s">
        <v>149</v>
      </c>
    </row>
    <row r="29" spans="1:8" ht="15.75" customHeight="1" x14ac:dyDescent="0.25">
      <c r="A29" s="95" t="s">
        <v>150</v>
      </c>
      <c r="B29" s="95" t="s">
        <v>151</v>
      </c>
      <c r="C29" s="95" t="s">
        <v>152</v>
      </c>
      <c r="D29" s="95" t="s">
        <v>153</v>
      </c>
      <c r="E29" s="95" t="s">
        <v>154</v>
      </c>
      <c r="F29" s="95" t="s">
        <v>155</v>
      </c>
      <c r="G29" s="95" t="s">
        <v>156</v>
      </c>
      <c r="H29" s="95" t="s">
        <v>157</v>
      </c>
    </row>
    <row r="30" spans="1:8" ht="15.75" customHeight="1" x14ac:dyDescent="0.25">
      <c r="A30" s="38">
        <v>54</v>
      </c>
      <c r="B30" s="38">
        <v>29</v>
      </c>
      <c r="C30" s="96">
        <v>12</v>
      </c>
      <c r="D30" s="39">
        <v>22812000</v>
      </c>
      <c r="E30" s="38">
        <v>4</v>
      </c>
      <c r="F30" s="39">
        <v>884000</v>
      </c>
      <c r="G30" s="38">
        <v>9</v>
      </c>
      <c r="H30" s="39">
        <v>2745000</v>
      </c>
    </row>
    <row r="31" spans="1:8" ht="15.75" customHeight="1" x14ac:dyDescent="0.25"/>
    <row r="32" spans="1:8" ht="15.75" customHeight="1" x14ac:dyDescent="0.25"/>
    <row r="33" spans="1:4" ht="15.75" customHeight="1" x14ac:dyDescent="0.4">
      <c r="A33" s="40" t="s">
        <v>80</v>
      </c>
    </row>
    <row r="34" spans="1:4" ht="15.75" customHeight="1" x14ac:dyDescent="0.25">
      <c r="A34" s="6" t="s">
        <v>158</v>
      </c>
    </row>
    <row r="35" spans="1:4" ht="15.75" customHeight="1" x14ac:dyDescent="0.25"/>
    <row r="36" spans="1:4" ht="15.75" customHeight="1" x14ac:dyDescent="0.25">
      <c r="A36" s="5" t="s">
        <v>159</v>
      </c>
      <c r="B36" s="64"/>
      <c r="C36" s="6" t="s">
        <v>160</v>
      </c>
    </row>
    <row r="37" spans="1:4" ht="15.75" customHeight="1" x14ac:dyDescent="0.25">
      <c r="A37" s="5" t="s">
        <v>161</v>
      </c>
      <c r="B37" s="64"/>
      <c r="C37" s="6" t="s">
        <v>162</v>
      </c>
    </row>
    <row r="38" spans="1:4" ht="15.75" customHeight="1" x14ac:dyDescent="0.25">
      <c r="A38" s="5" t="s">
        <v>163</v>
      </c>
      <c r="B38" s="64"/>
      <c r="C38" s="6" t="s">
        <v>164</v>
      </c>
      <c r="D38" s="7"/>
    </row>
    <row r="39" spans="1:4" ht="15.75" customHeight="1" x14ac:dyDescent="0.25">
      <c r="A39" s="5" t="s">
        <v>165</v>
      </c>
      <c r="B39" s="64"/>
      <c r="C39" s="6" t="s">
        <v>166</v>
      </c>
    </row>
    <row r="40" spans="1:4" ht="15.75" customHeight="1" x14ac:dyDescent="0.25">
      <c r="A40" s="5" t="s">
        <v>167</v>
      </c>
      <c r="B40" s="65"/>
      <c r="C40" s="6" t="s">
        <v>168</v>
      </c>
    </row>
    <row r="41" spans="1:4" ht="15.75" customHeight="1" x14ac:dyDescent="0.25"/>
    <row r="42" spans="1:4" ht="15.75" customHeight="1" x14ac:dyDescent="0.25"/>
    <row r="43" spans="1:4" ht="15.75" customHeight="1" x14ac:dyDescent="0.25"/>
    <row r="44" spans="1:4" ht="15.75" customHeight="1" x14ac:dyDescent="0.25"/>
    <row r="45" spans="1:4" ht="15.75" customHeight="1" x14ac:dyDescent="0.25"/>
    <row r="46" spans="1:4" ht="15.75" customHeight="1" x14ac:dyDescent="0.25"/>
    <row r="47" spans="1:4" ht="15.75" customHeight="1" x14ac:dyDescent="0.25"/>
    <row r="48" spans="1:4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Конверсии и эффективность</vt:lpstr>
      <vt:lpstr>Кейс 4</vt:lpstr>
      <vt:lpstr>Кейс 3.1</vt:lpstr>
      <vt:lpstr>Кейс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2025-09-19T07:14:25Z</dcterms:created>
  <dcterms:modified xsi:type="dcterms:W3CDTF">2025-09-19T07:14:25Z</dcterms:modified>
</cp:coreProperties>
</file>